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usiness\Administration 2026\tvitale2026\Budget 2627\English\"/>
    </mc:Choice>
  </mc:AlternateContent>
  <xr:revisionPtr revIDLastSave="0" documentId="13_ncr:1_{1BDA3286-6D72-4C36-AC31-7903E2F54AFB}" xr6:coauthVersionLast="47" xr6:coauthVersionMax="47" xr10:uidLastSave="{00000000-0000-0000-0000-000000000000}"/>
  <bookViews>
    <workbookView xWindow="-120" yWindow="-120" windowWidth="29040" windowHeight="15720" xr2:uid="{86AB91D7-B8D4-4A00-A414-C2AB37678A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6" i="1" s="1"/>
  <c r="D18" i="1" s="1"/>
  <c r="D20" i="1" s="1"/>
  <c r="F19" i="1"/>
  <c r="G19" i="1" s="1"/>
  <c r="G15" i="1"/>
  <c r="F15" i="1"/>
  <c r="E14" i="1"/>
  <c r="E16" i="1" s="1"/>
  <c r="E18" i="1" s="1"/>
  <c r="F13" i="1"/>
  <c r="G13" i="1" s="1"/>
  <c r="F12" i="1"/>
  <c r="F11" i="1"/>
  <c r="G11" i="1" s="1"/>
  <c r="F10" i="1"/>
  <c r="G10" i="1" s="1"/>
  <c r="F8" i="1"/>
  <c r="G8" i="1" s="1"/>
  <c r="D21" i="1" l="1"/>
  <c r="E20" i="1"/>
  <c r="F18" i="1"/>
  <c r="G18" i="1" s="1"/>
  <c r="F14" i="1"/>
  <c r="E22" i="1" l="1"/>
  <c r="F22" i="1" s="1"/>
  <c r="G22" i="1" s="1"/>
  <c r="D31" i="1"/>
  <c r="E31" i="1" s="1"/>
  <c r="F31" i="1" s="1"/>
  <c r="D32" i="1"/>
  <c r="E32" i="1" s="1"/>
  <c r="F32" i="1" s="1"/>
  <c r="D28" i="1"/>
  <c r="E28" i="1" s="1"/>
  <c r="F28" i="1" s="1"/>
  <c r="F20" i="1"/>
  <c r="G20" i="1" s="1"/>
  <c r="D27" i="1"/>
  <c r="E27" i="1" s="1"/>
  <c r="F27" i="1" s="1"/>
  <c r="E21" i="1"/>
  <c r="D30" i="1"/>
  <c r="E30" i="1" s="1"/>
  <c r="F30" i="1" s="1"/>
  <c r="D33" i="1"/>
  <c r="E33" i="1" s="1"/>
  <c r="F33" i="1" s="1"/>
  <c r="D29" i="1"/>
  <c r="E29" i="1" s="1"/>
  <c r="F29" i="1" s="1"/>
  <c r="F21" i="1" l="1"/>
  <c r="G21" i="1" s="1"/>
</calcChain>
</file>

<file path=xl/sharedStrings.xml><?xml version="1.0" encoding="utf-8"?>
<sst xmlns="http://schemas.openxmlformats.org/spreadsheetml/2006/main" count="30" uniqueCount="26">
  <si>
    <t>Babylon Public Library</t>
  </si>
  <si>
    <t>$ Change</t>
  </si>
  <si>
    <t>% Change</t>
  </si>
  <si>
    <t>Adopted</t>
  </si>
  <si>
    <t>EXPENSES</t>
  </si>
  <si>
    <t xml:space="preserve">Total Operating </t>
  </si>
  <si>
    <t xml:space="preserve"> </t>
  </si>
  <si>
    <t>REVENUES</t>
  </si>
  <si>
    <t>State Aid</t>
  </si>
  <si>
    <t>Interest</t>
  </si>
  <si>
    <t>Miscellaneous</t>
  </si>
  <si>
    <t>Subtotal</t>
  </si>
  <si>
    <t>Appropriated Fund Balance</t>
  </si>
  <si>
    <t>Total Projected Revenues</t>
  </si>
  <si>
    <t>Amount to be raised by taxation</t>
  </si>
  <si>
    <t>Divided by Assessed Evaluation</t>
  </si>
  <si>
    <t>Equals Tax Rate</t>
  </si>
  <si>
    <t>Tax per $100 assessed value</t>
  </si>
  <si>
    <t>Proposed cost / household @ $4500</t>
  </si>
  <si>
    <t>Estimated Tax to Support Operating Budget</t>
  </si>
  <si>
    <t>If your home is assessed at:</t>
  </si>
  <si>
    <t>Proposed</t>
  </si>
  <si>
    <t>Fees</t>
  </si>
  <si>
    <t>2025-2026</t>
  </si>
  <si>
    <t>2026-2027</t>
  </si>
  <si>
    <t>PROPOSED BUDGET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</si>
</sst>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0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2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3" xfId="0" applyBorder="1"/>
    <xf numFmtId="0" fontId="7" fillId="0" borderId="3" xfId="0" applyFont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37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3" fontId="5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3" borderId="13" xfId="0" applyNumberFormat="1" applyFont="1" applyFill="1" applyBorder="1" applyAlignment="1">
      <alignment horizontal="center"/>
    </xf>
    <xf numFmtId="164" fontId="7" fillId="3" borderId="14" xfId="1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5" fillId="0" borderId="6" xfId="0" applyFont="1" applyBorder="1"/>
    <xf numFmtId="0" fontId="6" fillId="0" borderId="8" xfId="0" applyFont="1" applyBorder="1" applyAlignment="1">
      <alignment horizontal="left"/>
    </xf>
    <xf numFmtId="37" fontId="6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9" fontId="6" fillId="0" borderId="9" xfId="1" applyFont="1" applyBorder="1" applyAlignment="1">
      <alignment horizontal="center"/>
    </xf>
    <xf numFmtId="9" fontId="6" fillId="0" borderId="11" xfId="1" applyFont="1" applyBorder="1" applyAlignment="1">
      <alignment horizontal="center"/>
    </xf>
    <xf numFmtId="10" fontId="7" fillId="3" borderId="11" xfId="1" applyNumberFormat="1" applyFont="1" applyFill="1" applyBorder="1" applyAlignment="1">
      <alignment horizontal="center"/>
    </xf>
    <xf numFmtId="10" fontId="7" fillId="4" borderId="11" xfId="1" applyNumberFormat="1" applyFont="1" applyFill="1" applyBorder="1" applyAlignment="1">
      <alignment horizontal="center"/>
    </xf>
    <xf numFmtId="10" fontId="6" fillId="0" borderId="11" xfId="1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4" fontId="6" fillId="0" borderId="13" xfId="0" applyNumberFormat="1" applyFont="1" applyBorder="1" applyAlignment="1">
      <alignment horizontal="center"/>
    </xf>
    <xf numFmtId="10" fontId="6" fillId="0" borderId="14" xfId="1" applyNumberFormat="1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5" fillId="0" borderId="15" xfId="0" applyFont="1" applyBorder="1"/>
    <xf numFmtId="0" fontId="5" fillId="0" borderId="7" xfId="0" applyFont="1" applyBorder="1"/>
    <xf numFmtId="0" fontId="5" fillId="0" borderId="9" xfId="0" applyFont="1" applyBorder="1"/>
    <xf numFmtId="0" fontId="7" fillId="0" borderId="10" xfId="0" applyFont="1" applyBorder="1" applyAlignment="1">
      <alignment horizontal="center" wrapText="1"/>
    </xf>
    <xf numFmtId="166" fontId="7" fillId="0" borderId="11" xfId="0" applyNumberFormat="1" applyFont="1" applyBorder="1" applyAlignment="1">
      <alignment horizontal="center"/>
    </xf>
    <xf numFmtId="10" fontId="5" fillId="0" borderId="11" xfId="1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0" fontId="9" fillId="0" borderId="11" xfId="1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10" fontId="5" fillId="0" borderId="14" xfId="1" applyNumberFormat="1" applyFont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/>
    <xf numFmtId="0" fontId="5" fillId="0" borderId="18" xfId="0" applyFont="1" applyBorder="1"/>
    <xf numFmtId="0" fontId="7" fillId="0" borderId="6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6" fillId="0" borderId="19" xfId="0" applyFont="1" applyBorder="1"/>
    <xf numFmtId="0" fontId="8" fillId="0" borderId="20" xfId="0" applyFont="1" applyBorder="1" applyAlignment="1">
      <alignment horizontal="center"/>
    </xf>
    <xf numFmtId="0" fontId="6" fillId="0" borderId="21" xfId="0" applyFont="1" applyBorder="1"/>
    <xf numFmtId="0" fontId="2" fillId="0" borderId="6" xfId="0" applyFont="1" applyBorder="1"/>
    <xf numFmtId="0" fontId="0" fillId="0" borderId="6" xfId="0" applyBorder="1"/>
    <xf numFmtId="3" fontId="7" fillId="3" borderId="28" xfId="0" applyNumberFormat="1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FDBCF-E947-4BF1-87A6-07CB73F5F4E7}">
  <dimension ref="A1:G33"/>
  <sheetViews>
    <sheetView tabSelected="1" topLeftCell="A9" workbookViewId="0">
      <selection activeCell="H25" sqref="H25"/>
    </sheetView>
  </sheetViews>
  <sheetFormatPr defaultRowHeight="15" x14ac:dyDescent="0.25"/>
  <cols>
    <col min="1" max="1" width="21.5703125" customWidth="1"/>
    <col min="2" max="2" width="19.85546875" customWidth="1"/>
    <col min="3" max="3" width="27.28515625" customWidth="1"/>
    <col min="4" max="4" width="22.7109375" customWidth="1"/>
    <col min="5" max="5" width="15.7109375" customWidth="1"/>
    <col min="6" max="6" width="13.28515625" customWidth="1"/>
    <col min="7" max="7" width="17.140625" customWidth="1"/>
  </cols>
  <sheetData>
    <row r="1" spans="1:7" ht="30" x14ac:dyDescent="0.4">
      <c r="A1" s="72" t="s">
        <v>0</v>
      </c>
      <c r="B1" s="73"/>
      <c r="C1" s="73"/>
      <c r="D1" s="73"/>
      <c r="E1" s="73"/>
      <c r="F1" s="73"/>
      <c r="G1" s="74"/>
    </row>
    <row r="2" spans="1:7" ht="28.5" thickBot="1" x14ac:dyDescent="0.45">
      <c r="A2" s="75" t="s">
        <v>25</v>
      </c>
      <c r="B2" s="76"/>
      <c r="C2" s="76"/>
      <c r="D2" s="76"/>
      <c r="E2" s="76"/>
      <c r="F2" s="76"/>
      <c r="G2" s="77"/>
    </row>
    <row r="3" spans="1:7" x14ac:dyDescent="0.25">
      <c r="A3" s="65"/>
      <c r="B3" s="66"/>
      <c r="C3" s="66"/>
      <c r="D3" s="66"/>
      <c r="E3" s="66"/>
      <c r="F3" s="66"/>
      <c r="G3" s="66"/>
    </row>
    <row r="4" spans="1:7" x14ac:dyDescent="0.25">
      <c r="A4" s="1"/>
      <c r="B4" s="1"/>
      <c r="C4" s="1"/>
      <c r="D4" s="1"/>
      <c r="E4" s="1"/>
      <c r="F4" s="1"/>
      <c r="G4" s="1"/>
    </row>
    <row r="5" spans="1:7" ht="16.5" thickBot="1" x14ac:dyDescent="0.3">
      <c r="A5" s="13"/>
      <c r="B5" s="14"/>
      <c r="C5" s="15"/>
      <c r="D5" s="15"/>
      <c r="E5" s="15"/>
      <c r="F5" s="15"/>
      <c r="G5" s="15"/>
    </row>
    <row r="6" spans="1:7" ht="15.75" x14ac:dyDescent="0.25">
      <c r="A6" s="16"/>
      <c r="B6" s="17"/>
      <c r="C6" s="17"/>
      <c r="D6" s="18" t="s">
        <v>23</v>
      </c>
      <c r="E6" s="18" t="s">
        <v>24</v>
      </c>
      <c r="F6" s="18" t="s">
        <v>1</v>
      </c>
      <c r="G6" s="19" t="s">
        <v>2</v>
      </c>
    </row>
    <row r="7" spans="1:7" ht="16.5" thickBot="1" x14ac:dyDescent="0.3">
      <c r="A7" s="68"/>
      <c r="B7" s="15"/>
      <c r="C7" s="15"/>
      <c r="D7" s="2" t="s">
        <v>3</v>
      </c>
      <c r="E7" s="2" t="s">
        <v>21</v>
      </c>
      <c r="F7" s="2"/>
      <c r="G7" s="21"/>
    </row>
    <row r="8" spans="1:7" ht="16.5" thickBot="1" x14ac:dyDescent="0.3">
      <c r="A8" s="69" t="s">
        <v>4</v>
      </c>
      <c r="B8" s="78" t="s">
        <v>5</v>
      </c>
      <c r="C8" s="79"/>
      <c r="D8" s="67">
        <v>2590023</v>
      </c>
      <c r="E8" s="22">
        <v>2737793</v>
      </c>
      <c r="F8" s="22">
        <f>SUM(E8-D8)</f>
        <v>147770</v>
      </c>
      <c r="G8" s="23">
        <f>SUM(F8/D8)</f>
        <v>5.7053547400930417E-2</v>
      </c>
    </row>
    <row r="9" spans="1:7" ht="16.5" thickBot="1" x14ac:dyDescent="0.3">
      <c r="A9" s="24"/>
      <c r="B9" s="24" t="s">
        <v>6</v>
      </c>
      <c r="C9" s="24"/>
      <c r="D9" s="25"/>
      <c r="E9" s="25"/>
      <c r="F9" s="24"/>
      <c r="G9" s="24"/>
    </row>
    <row r="10" spans="1:7" ht="16.5" thickBot="1" x14ac:dyDescent="0.3">
      <c r="A10" s="69" t="s">
        <v>7</v>
      </c>
      <c r="B10" s="70" t="s">
        <v>8</v>
      </c>
      <c r="C10" s="27"/>
      <c r="D10" s="28">
        <v>3800</v>
      </c>
      <c r="E10" s="28">
        <v>3800</v>
      </c>
      <c r="F10" s="29">
        <f t="shared" ref="F10:F14" si="0">SUM(E10-D10)</f>
        <v>0</v>
      </c>
      <c r="G10" s="30">
        <f t="shared" ref="G10:G13" si="1">PRODUCT(F10/D10)</f>
        <v>0</v>
      </c>
    </row>
    <row r="11" spans="1:7" ht="15.75" x14ac:dyDescent="0.25">
      <c r="A11" s="71"/>
      <c r="B11" s="4" t="s">
        <v>9</v>
      </c>
      <c r="C11" s="4"/>
      <c r="D11" s="5">
        <v>60000</v>
      </c>
      <c r="E11" s="5">
        <v>60000</v>
      </c>
      <c r="F11" s="6">
        <f t="shared" si="0"/>
        <v>0</v>
      </c>
      <c r="G11" s="31">
        <f t="shared" si="1"/>
        <v>0</v>
      </c>
    </row>
    <row r="12" spans="1:7" ht="15.75" x14ac:dyDescent="0.25">
      <c r="A12" s="20"/>
      <c r="B12" s="4" t="s">
        <v>22</v>
      </c>
      <c r="C12" s="4"/>
      <c r="D12" s="5">
        <v>4000</v>
      </c>
      <c r="E12" s="5">
        <v>7500</v>
      </c>
      <c r="F12" s="6">
        <f t="shared" si="0"/>
        <v>3500</v>
      </c>
      <c r="G12" s="31">
        <v>0.88</v>
      </c>
    </row>
    <row r="13" spans="1:7" ht="15.75" x14ac:dyDescent="0.25">
      <c r="A13" s="20"/>
      <c r="B13" s="4" t="s">
        <v>10</v>
      </c>
      <c r="C13" s="4"/>
      <c r="D13" s="5">
        <v>32200</v>
      </c>
      <c r="E13" s="5">
        <v>70000</v>
      </c>
      <c r="F13" s="6">
        <f t="shared" si="0"/>
        <v>37800</v>
      </c>
      <c r="G13" s="31">
        <f t="shared" si="1"/>
        <v>1.173913043478261</v>
      </c>
    </row>
    <row r="14" spans="1:7" ht="15.75" x14ac:dyDescent="0.25">
      <c r="A14" s="20"/>
      <c r="B14" s="7" t="s">
        <v>11</v>
      </c>
      <c r="C14" s="7"/>
      <c r="D14" s="3">
        <f>SUM(D10:D13)</f>
        <v>100000</v>
      </c>
      <c r="E14" s="3">
        <f>SUM(E10:E13)</f>
        <v>141300</v>
      </c>
      <c r="F14" s="3">
        <f t="shared" si="0"/>
        <v>41300</v>
      </c>
      <c r="G14" s="32"/>
    </row>
    <row r="15" spans="1:7" ht="15.75" x14ac:dyDescent="0.25">
      <c r="A15" s="20"/>
      <c r="B15" s="4" t="s">
        <v>12</v>
      </c>
      <c r="C15" s="4"/>
      <c r="D15" s="5">
        <v>50000</v>
      </c>
      <c r="E15" s="5">
        <v>110000</v>
      </c>
      <c r="F15" s="6">
        <f>SUM(D15-E15)</f>
        <v>-60000</v>
      </c>
      <c r="G15" s="31">
        <f>E15/D15</f>
        <v>2.2000000000000002</v>
      </c>
    </row>
    <row r="16" spans="1:7" ht="15.75" x14ac:dyDescent="0.25">
      <c r="A16" s="20"/>
      <c r="B16" s="7" t="s">
        <v>13</v>
      </c>
      <c r="C16" s="7"/>
      <c r="D16" s="3">
        <f>SUM(D14+D15)</f>
        <v>150000</v>
      </c>
      <c r="E16" s="3">
        <f>SUM(E14+E15)</f>
        <v>251300</v>
      </c>
      <c r="F16" s="6"/>
      <c r="G16" s="31"/>
    </row>
    <row r="17" spans="1:7" ht="15.75" x14ac:dyDescent="0.25">
      <c r="A17" s="20"/>
      <c r="B17" s="4"/>
      <c r="C17" s="4"/>
      <c r="D17" s="5"/>
      <c r="E17" s="5"/>
      <c r="F17" s="6"/>
      <c r="G17" s="31"/>
    </row>
    <row r="18" spans="1:7" ht="15.75" x14ac:dyDescent="0.25">
      <c r="A18" s="20"/>
      <c r="B18" s="7" t="s">
        <v>14</v>
      </c>
      <c r="C18" s="7"/>
      <c r="D18" s="3">
        <f>D8-D16</f>
        <v>2440023</v>
      </c>
      <c r="E18" s="3">
        <f>E8-E16</f>
        <v>2486493</v>
      </c>
      <c r="F18" s="3">
        <f>SUM(E18-D18)</f>
        <v>46470</v>
      </c>
      <c r="G18" s="32">
        <f>F18/D18</f>
        <v>1.9044902445591701E-2</v>
      </c>
    </row>
    <row r="19" spans="1:7" ht="15.75" x14ac:dyDescent="0.25">
      <c r="A19" s="20"/>
      <c r="B19" s="4" t="s">
        <v>15</v>
      </c>
      <c r="C19" s="4"/>
      <c r="D19" s="8">
        <v>19189147</v>
      </c>
      <c r="E19" s="8">
        <v>19228510</v>
      </c>
      <c r="F19" s="6">
        <f>SUM(E19-D19)</f>
        <v>39363</v>
      </c>
      <c r="G19" s="33">
        <f>F19/D19</f>
        <v>2.0513157776111675E-3</v>
      </c>
    </row>
    <row r="20" spans="1:7" ht="15.75" x14ac:dyDescent="0.25">
      <c r="A20" s="20"/>
      <c r="B20" s="4" t="s">
        <v>16</v>
      </c>
      <c r="C20" s="4"/>
      <c r="D20" s="9">
        <f>D18/D19</f>
        <v>0.12715640773401757</v>
      </c>
      <c r="E20" s="9">
        <f>E18/E19</f>
        <v>0.12931282767099478</v>
      </c>
      <c r="F20" s="9">
        <f>SUM(E20-D20)</f>
        <v>2.1564199369772108E-3</v>
      </c>
      <c r="G20" s="34">
        <f>PRODUCT(F20/D20)</f>
        <v>1.6958798816399039E-2</v>
      </c>
    </row>
    <row r="21" spans="1:7" ht="15.75" x14ac:dyDescent="0.25">
      <c r="A21" s="20"/>
      <c r="B21" s="7" t="s">
        <v>17</v>
      </c>
      <c r="C21" s="7"/>
      <c r="D21" s="10">
        <f>D20*100</f>
        <v>12.715640773401757</v>
      </c>
      <c r="E21" s="10">
        <f>E20*100</f>
        <v>12.931282767099479</v>
      </c>
      <c r="F21" s="10">
        <f>SUM(E21-D21)</f>
        <v>0.21564199369772119</v>
      </c>
      <c r="G21" s="32">
        <f>PRODUCT(F21/D21)</f>
        <v>1.6958798816399046E-2</v>
      </c>
    </row>
    <row r="22" spans="1:7" ht="16.5" thickBot="1" x14ac:dyDescent="0.3">
      <c r="A22" s="35"/>
      <c r="B22" s="36" t="s">
        <v>18</v>
      </c>
      <c r="C22" s="36"/>
      <c r="D22" s="37">
        <v>609.01</v>
      </c>
      <c r="E22" s="37">
        <f>E20*4500</f>
        <v>581.90772451947646</v>
      </c>
      <c r="F22" s="37">
        <f>SUM(E22-D22)</f>
        <v>-27.102275480523531</v>
      </c>
      <c r="G22" s="38">
        <f>PRODUCT(F22/D22)</f>
        <v>-4.4502184661210045E-2</v>
      </c>
    </row>
    <row r="23" spans="1:7" ht="16.5" thickBot="1" x14ac:dyDescent="0.3">
      <c r="A23" s="26"/>
      <c r="B23" s="47"/>
      <c r="C23" s="47"/>
      <c r="D23" s="47"/>
      <c r="E23" s="47"/>
      <c r="F23" s="47"/>
      <c r="G23" s="26"/>
    </row>
    <row r="24" spans="1:7" ht="16.5" thickBot="1" x14ac:dyDescent="0.3">
      <c r="A24" s="39"/>
      <c r="B24" s="48"/>
      <c r="C24" s="59"/>
      <c r="D24" s="59"/>
      <c r="E24" s="59"/>
      <c r="F24" s="49"/>
      <c r="G24" s="43"/>
    </row>
    <row r="25" spans="1:7" ht="16.5" thickBot="1" x14ac:dyDescent="0.3">
      <c r="A25" s="40"/>
      <c r="B25" s="57"/>
      <c r="C25" s="62"/>
      <c r="D25" s="63" t="s">
        <v>19</v>
      </c>
      <c r="E25" s="64"/>
      <c r="F25" s="58"/>
      <c r="G25" s="44"/>
    </row>
    <row r="26" spans="1:7" ht="31.5" x14ac:dyDescent="0.25">
      <c r="A26" s="41"/>
      <c r="B26" s="50" t="s">
        <v>20</v>
      </c>
      <c r="C26" s="60" t="s">
        <v>23</v>
      </c>
      <c r="D26" s="60" t="s">
        <v>24</v>
      </c>
      <c r="E26" s="61" t="s">
        <v>1</v>
      </c>
      <c r="F26" s="51" t="s">
        <v>2</v>
      </c>
      <c r="G26" s="45"/>
    </row>
    <row r="27" spans="1:7" ht="15.75" x14ac:dyDescent="0.25">
      <c r="A27" s="42"/>
      <c r="B27" s="20">
        <v>3000</v>
      </c>
      <c r="C27" s="11">
        <v>406.01</v>
      </c>
      <c r="D27" s="11">
        <f>B27*E20</f>
        <v>387.93848301298436</v>
      </c>
      <c r="E27" s="11">
        <f>D27-C27</f>
        <v>-18.071516987015627</v>
      </c>
      <c r="F27" s="52">
        <f>E27/C27</f>
        <v>-4.4510029277642492E-2</v>
      </c>
      <c r="G27" s="46"/>
    </row>
    <row r="28" spans="1:7" ht="15.75" x14ac:dyDescent="0.25">
      <c r="A28" s="39"/>
      <c r="B28" s="20">
        <v>3500</v>
      </c>
      <c r="C28" s="11">
        <v>473.68</v>
      </c>
      <c r="D28" s="11">
        <f>B28*E20</f>
        <v>452.59489684848171</v>
      </c>
      <c r="E28" s="11">
        <f t="shared" ref="E28:E33" si="2">D28-C28</f>
        <v>-21.085103151518297</v>
      </c>
      <c r="F28" s="52">
        <f t="shared" ref="F28:F33" si="3">E28/C28</f>
        <v>-4.4513391216682775E-2</v>
      </c>
      <c r="G28" s="46"/>
    </row>
    <row r="29" spans="1:7" ht="15.75" x14ac:dyDescent="0.25">
      <c r="A29" s="39"/>
      <c r="B29" s="20">
        <v>4000</v>
      </c>
      <c r="C29" s="11">
        <v>541.35</v>
      </c>
      <c r="D29" s="11">
        <f>B29*E20</f>
        <v>517.25131068397911</v>
      </c>
      <c r="E29" s="11">
        <f t="shared" si="2"/>
        <v>-24.098689316020909</v>
      </c>
      <c r="F29" s="52">
        <f t="shared" si="3"/>
        <v>-4.4515912655437161E-2</v>
      </c>
      <c r="G29" s="46"/>
    </row>
    <row r="30" spans="1:7" ht="15.75" x14ac:dyDescent="0.25">
      <c r="A30" s="39"/>
      <c r="B30" s="53">
        <v>4500</v>
      </c>
      <c r="C30" s="12">
        <v>609.01</v>
      </c>
      <c r="D30" s="12">
        <f>B30*E20</f>
        <v>581.90772451947646</v>
      </c>
      <c r="E30" s="12">
        <f t="shared" si="2"/>
        <v>-27.102275480523531</v>
      </c>
      <c r="F30" s="54">
        <f t="shared" si="3"/>
        <v>-4.4502184661210045E-2</v>
      </c>
      <c r="G30" s="46"/>
    </row>
    <row r="31" spans="1:7" ht="15.75" x14ac:dyDescent="0.25">
      <c r="A31" s="39"/>
      <c r="B31" s="20">
        <v>5000</v>
      </c>
      <c r="C31" s="11">
        <v>676.68</v>
      </c>
      <c r="D31" s="11">
        <f>B31*E20</f>
        <v>646.56413835497392</v>
      </c>
      <c r="E31" s="11">
        <f t="shared" si="2"/>
        <v>-30.11586164502603</v>
      </c>
      <c r="F31" s="52">
        <f t="shared" si="3"/>
        <v>-4.4505322523239986E-2</v>
      </c>
      <c r="G31" s="46"/>
    </row>
    <row r="32" spans="1:7" ht="15.75" x14ac:dyDescent="0.25">
      <c r="A32" s="39"/>
      <c r="B32" s="20">
        <v>5500</v>
      </c>
      <c r="C32" s="11">
        <v>744.35</v>
      </c>
      <c r="D32" s="11">
        <f>B32*E20</f>
        <v>711.22055219047127</v>
      </c>
      <c r="E32" s="11">
        <f t="shared" si="2"/>
        <v>-33.129447809528756</v>
      </c>
      <c r="F32" s="52">
        <f t="shared" si="3"/>
        <v>-4.4507889849571783E-2</v>
      </c>
      <c r="G32" s="46"/>
    </row>
    <row r="33" spans="1:7" ht="16.5" thickBot="1" x14ac:dyDescent="0.3">
      <c r="A33" s="39"/>
      <c r="B33" s="35">
        <v>6000</v>
      </c>
      <c r="C33" s="55">
        <v>812.02</v>
      </c>
      <c r="D33" s="55">
        <f>B33*E20</f>
        <v>775.87696602596873</v>
      </c>
      <c r="E33" s="55">
        <f t="shared" si="2"/>
        <v>-36.143033974031255</v>
      </c>
      <c r="F33" s="56">
        <f t="shared" si="3"/>
        <v>-4.4510029277642492E-2</v>
      </c>
      <c r="G33" s="46"/>
    </row>
  </sheetData>
  <mergeCells count="3">
    <mergeCell ref="A1:G1"/>
    <mergeCell ref="A2:G2"/>
    <mergeCell ref="B8:C8"/>
  </mergeCells>
  <printOptions gridLines="1"/>
  <pageMargins left="0.7" right="0.7" top="0.75" bottom="0.75" header="0.3" footer="0.3"/>
  <pageSetup scale="85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Lever</dc:creator>
  <cp:lastModifiedBy>Tom Vitale</cp:lastModifiedBy>
  <cp:lastPrinted>2025-02-12T00:50:08Z</cp:lastPrinted>
  <dcterms:created xsi:type="dcterms:W3CDTF">2023-01-09T16:55:22Z</dcterms:created>
  <dcterms:modified xsi:type="dcterms:W3CDTF">2026-03-19T20:04:25Z</dcterms:modified>
</cp:coreProperties>
</file>